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<sst xmlns="http://schemas.openxmlformats.org/spreadsheetml/2006/main" count="49" uniqueCount="41">
  <si>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Počet kmenových zaměstnanců</t>
  </si>
  <si>
    <t xml:space="preserve">Celkový počet vyplácených </t>
  </si>
  <si>
    <t>Počet smluvních pracovníků</t>
  </si>
  <si>
    <t>Převládající místo činnosti</t>
  </si>
  <si>
    <t>Míra IŘ</t>
  </si>
  <si>
    <t>Efektivita EŘ</t>
  </si>
  <si>
    <t>Efektivita IŘ</t>
  </si>
  <si>
    <t>VYS</t>
  </si>
  <si>
    <t>ZLK</t>
  </si>
  <si>
    <t>MSK</t>
  </si>
  <si>
    <t>JMK</t>
  </si>
  <si>
    <t>JMK, LBK</t>
  </si>
  <si>
    <t>JHM</t>
  </si>
  <si>
    <t>ZLK, PHA</t>
  </si>
  <si>
    <t>ZLK, PHA, LBK</t>
  </si>
  <si>
    <t>PAK</t>
  </si>
  <si>
    <t>OLK</t>
  </si>
  <si>
    <t>JMH</t>
  </si>
  <si>
    <t>Zóna výpočtů</t>
  </si>
  <si>
    <t>Průměr celkový</t>
  </si>
  <si>
    <t>Průměr nenulových hodnot</t>
  </si>
  <si>
    <t>Relevantnější údaj</t>
  </si>
  <si>
    <t>PZK</t>
  </si>
  <si>
    <t>ZLK, OLK, SČK</t>
  </si>
  <si>
    <t>SČK</t>
  </si>
  <si>
    <t>MSK, OLK, ZLK, JMK</t>
  </si>
  <si>
    <t xml:space="preserve">Obrat </t>
  </si>
  <si>
    <t>Pracovníci v EŘ</t>
  </si>
  <si>
    <t>EŘ celkem</t>
  </si>
  <si>
    <t>EŘ žvé</t>
  </si>
  <si>
    <t>Náklady s EŘ celkem</t>
  </si>
  <si>
    <t>Pracovníci v IŘ</t>
  </si>
  <si>
    <t>Náklady na vypláceného v EŘ</t>
  </si>
  <si>
    <t>Náklady na vypláceného v IŘ</t>
  </si>
  <si>
    <t>Náklady s IŘ celkem</t>
  </si>
  <si>
    <t>Míra EŘ</t>
  </si>
  <si>
    <t>Plnění v EŘ celkem</t>
  </si>
  <si>
    <t>Plnění v EŘ/povinný</t>
  </si>
  <si>
    <t>Plnění v IŘ celkem</t>
  </si>
  <si>
    <t>Plnění v IŘ/povinný</t>
  </si>
  <si>
    <t>OKEČ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</si>
</sst>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#,##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/>
    </xf>
    <xf numFmtId="49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8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8" borderId="0" xfId="0" applyNumberFormat="1" applyFont="1" applyFill="1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5" fontId="0" fillId="33" borderId="0" xfId="0" applyNumberFormat="1" applyFill="1" applyAlignment="1">
      <alignment/>
    </xf>
    <xf numFmtId="5" fontId="0" fillId="0" borderId="0" xfId="0" applyNumberFormat="1" applyAlignment="1">
      <alignment/>
    </xf>
    <xf numFmtId="167" fontId="0" fillId="33" borderId="0" xfId="0" applyNumberFormat="1" applyFill="1" applyAlignment="1">
      <alignment horizontal="right"/>
    </xf>
    <xf numFmtId="5" fontId="0" fillId="34" borderId="0" xfId="0" applyNumberFormat="1" applyFill="1" applyAlignment="1">
      <alignment/>
    </xf>
    <xf numFmtId="167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1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5" fontId="0" fillId="3" borderId="0" xfId="0" applyNumberFormat="1" applyFill="1" applyAlignment="1">
      <alignment/>
    </xf>
    <xf numFmtId="1" fontId="0" fillId="3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1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5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5" fontId="0" fillId="5" borderId="0" xfId="0" applyNumberFormat="1" applyFill="1" applyAlignment="1">
      <alignment/>
    </xf>
    <xf numFmtId="1" fontId="0" fillId="5" borderId="0" xfId="0" applyNumberFormat="1" applyFont="1" applyFill="1" applyAlignment="1">
      <alignment horizontal="right"/>
    </xf>
    <xf numFmtId="167" fontId="0" fillId="5" borderId="0" xfId="0" applyNumberFormat="1" applyFont="1" applyFill="1" applyAlignment="1">
      <alignment horizontal="right"/>
    </xf>
    <xf numFmtId="1" fontId="0" fillId="5" borderId="0" xfId="0" applyNumberFormat="1" applyFill="1" applyAlignment="1">
      <alignment horizontal="right" vertical="center"/>
    </xf>
    <xf numFmtId="167" fontId="0" fillId="5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/>
    </xf>
    <xf numFmtId="166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/>
    </xf>
    <xf numFmtId="167" fontId="0" fillId="3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right" vertical="center"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O28" sqref="O28"/>
    </sheetView>
  </sheetViews>
  <sheetFormatPr defaultColWidth="9.140625" defaultRowHeight="15"/>
  <cols>
    <col min="1" max="1" width="13.140625" style="2" customWidth="1"/>
    <col min="2" max="2" width="28.00390625" style="23" customWidth="1"/>
    <col min="3" max="3" width="29.00390625" style="23" customWidth="1"/>
    <col min="4" max="4" width="24.57421875" style="23" customWidth="1"/>
    <col min="5" max="5" width="24.421875" style="6" customWidth="1"/>
    <col min="6" max="6" width="16.421875" style="1" customWidth="1"/>
    <col min="7" max="7" width="15.28125" style="1" customWidth="1"/>
    <col min="8" max="8" width="11.421875" style="1" customWidth="1"/>
    <col min="9" max="9" width="11.8515625" style="6" customWidth="1"/>
    <col min="10" max="10" width="26.57421875" style="34" customWidth="1"/>
    <col min="11" max="11" width="20.00390625" style="1" customWidth="1"/>
    <col min="12" max="12" width="14.8515625" style="6" customWidth="1"/>
    <col min="13" max="13" width="27.00390625" style="34" customWidth="1"/>
    <col min="14" max="14" width="18.8515625" style="11" customWidth="1"/>
    <col min="15" max="15" width="8.57421875" style="11" customWidth="1"/>
    <col min="16" max="16" width="9.7109375" style="32" customWidth="1"/>
    <col min="17" max="17" width="18.00390625" style="32" customWidth="1"/>
    <col min="18" max="18" width="18.8515625" style="32" customWidth="1"/>
    <col min="19" max="19" width="16.421875" style="32" customWidth="1"/>
    <col min="20" max="20" width="18.7109375" style="5" customWidth="1"/>
    <col min="21" max="21" width="12.8515625" style="5" customWidth="1"/>
    <col min="22" max="22" width="12.57421875" style="0" customWidth="1"/>
  </cols>
  <sheetData>
    <row r="1" spans="1:22" s="4" customFormat="1" ht="15">
      <c r="A1" s="64" t="s">
        <v>40</v>
      </c>
      <c r="B1" s="3" t="s">
        <v>3</v>
      </c>
      <c r="C1" s="22" t="s">
        <v>0</v>
      </c>
      <c r="D1" s="22" t="s">
        <v>2</v>
      </c>
      <c r="E1" s="22" t="s">
        <v>1</v>
      </c>
      <c r="F1" s="15" t="s">
        <v>26</v>
      </c>
      <c r="G1" s="41" t="s">
        <v>27</v>
      </c>
      <c r="H1" s="41" t="s">
        <v>28</v>
      </c>
      <c r="I1" s="41" t="s">
        <v>29</v>
      </c>
      <c r="J1" s="42" t="s">
        <v>32</v>
      </c>
      <c r="K1" s="43" t="s">
        <v>30</v>
      </c>
      <c r="L1" s="49" t="s">
        <v>31</v>
      </c>
      <c r="M1" s="50" t="s">
        <v>33</v>
      </c>
      <c r="N1" s="51" t="s">
        <v>34</v>
      </c>
      <c r="O1" s="59" t="s">
        <v>35</v>
      </c>
      <c r="P1" s="61" t="s">
        <v>4</v>
      </c>
      <c r="Q1" s="63" t="s">
        <v>36</v>
      </c>
      <c r="R1" s="63" t="s">
        <v>37</v>
      </c>
      <c r="S1" s="58" t="s">
        <v>38</v>
      </c>
      <c r="T1" s="58" t="s">
        <v>39</v>
      </c>
      <c r="U1" s="59" t="s">
        <v>5</v>
      </c>
      <c r="V1" s="61" t="s">
        <v>6</v>
      </c>
    </row>
    <row r="2" spans="1:22" ht="15">
      <c r="A2" s="1">
        <v>284100</v>
      </c>
      <c r="B2" s="12" t="s">
        <v>22</v>
      </c>
      <c r="C2" s="28">
        <v>221</v>
      </c>
      <c r="D2" s="23">
        <v>9</v>
      </c>
      <c r="E2" s="23">
        <v>239</v>
      </c>
      <c r="F2" s="6">
        <v>229151765.96999988</v>
      </c>
      <c r="G2" s="44">
        <v>1</v>
      </c>
      <c r="H2" s="44">
        <v>5</v>
      </c>
      <c r="I2" s="44">
        <v>1</v>
      </c>
      <c r="J2" s="45">
        <v>300</v>
      </c>
      <c r="K2" s="46">
        <f>J2*G2</f>
        <v>300</v>
      </c>
      <c r="L2" s="52">
        <v>7</v>
      </c>
      <c r="M2" s="53">
        <v>100</v>
      </c>
      <c r="N2" s="54">
        <f>M2*L2</f>
        <v>700</v>
      </c>
      <c r="O2" s="60">
        <f>G2/E2</f>
        <v>0.0041841004184100415</v>
      </c>
      <c r="P2" s="62">
        <f>L2/E2</f>
        <v>0.029288702928870293</v>
      </c>
      <c r="Q2" s="63">
        <v>7525</v>
      </c>
      <c r="R2" s="63">
        <f>Q2/G2</f>
        <v>7525</v>
      </c>
      <c r="S2" s="58">
        <v>47244</v>
      </c>
      <c r="T2" s="58">
        <f>S2/L2</f>
        <v>6749.142857142857</v>
      </c>
      <c r="U2" s="60">
        <f>K2/Q2</f>
        <v>0.03986710963455149</v>
      </c>
      <c r="V2" s="62">
        <f>N2/S2</f>
        <v>0.014816696300059266</v>
      </c>
    </row>
    <row r="3" spans="1:22" ht="15">
      <c r="A3" s="1">
        <v>284100</v>
      </c>
      <c r="B3" s="12" t="s">
        <v>7</v>
      </c>
      <c r="C3" s="28">
        <v>2003</v>
      </c>
      <c r="D3" s="23">
        <v>17</v>
      </c>
      <c r="E3" s="23">
        <v>2020</v>
      </c>
      <c r="F3" s="6">
        <v>2302025000</v>
      </c>
      <c r="G3" s="44">
        <v>35</v>
      </c>
      <c r="H3" s="44">
        <v>245</v>
      </c>
      <c r="I3" s="44">
        <v>60</v>
      </c>
      <c r="J3" s="45">
        <v>492</v>
      </c>
      <c r="K3" s="46">
        <f aca="true" t="shared" si="0" ref="K3:K24">J3*G3</f>
        <v>17220</v>
      </c>
      <c r="L3" s="52">
        <v>28</v>
      </c>
      <c r="M3" s="53">
        <v>492</v>
      </c>
      <c r="N3" s="54">
        <f aca="true" t="shared" si="1" ref="N3:N24">M3*L3</f>
        <v>13776</v>
      </c>
      <c r="O3" s="60">
        <f aca="true" t="shared" si="2" ref="O3:O24">G3/E3</f>
        <v>0.017326732673267328</v>
      </c>
      <c r="P3" s="62">
        <f aca="true" t="shared" si="3" ref="P3:P24">L3/E3</f>
        <v>0.013861386138613862</v>
      </c>
      <c r="Q3" s="63">
        <v>143273</v>
      </c>
      <c r="R3" s="63">
        <f aca="true" t="shared" si="4" ref="R3:R24">Q3/G3</f>
        <v>4093.5142857142855</v>
      </c>
      <c r="S3" s="58">
        <v>200283</v>
      </c>
      <c r="T3" s="58">
        <f aca="true" t="shared" si="5" ref="T3:T24">S3/L3</f>
        <v>7152.964285714285</v>
      </c>
      <c r="U3" s="60">
        <f aca="true" t="shared" si="6" ref="U3:U24">K3/Q3</f>
        <v>0.1201901265416373</v>
      </c>
      <c r="V3" s="62">
        <f aca="true" t="shared" si="7" ref="V3:V24">N3/S3</f>
        <v>0.06878267251838649</v>
      </c>
    </row>
    <row r="4" spans="1:22" ht="15">
      <c r="A4" s="1">
        <v>293200</v>
      </c>
      <c r="B4" s="12" t="s">
        <v>7</v>
      </c>
      <c r="C4" s="28">
        <v>1133</v>
      </c>
      <c r="D4" s="23">
        <v>40</v>
      </c>
      <c r="E4" s="23">
        <v>1176</v>
      </c>
      <c r="F4" s="6">
        <v>936482991</v>
      </c>
      <c r="G4" s="44">
        <v>71</v>
      </c>
      <c r="H4" s="44">
        <v>346</v>
      </c>
      <c r="I4" s="44">
        <v>87</v>
      </c>
      <c r="J4" s="45">
        <v>125</v>
      </c>
      <c r="K4" s="46">
        <f t="shared" si="0"/>
        <v>8875</v>
      </c>
      <c r="L4" s="52">
        <v>20</v>
      </c>
      <c r="M4" s="53">
        <v>125</v>
      </c>
      <c r="N4" s="54">
        <f t="shared" si="1"/>
        <v>2500</v>
      </c>
      <c r="O4" s="60">
        <f t="shared" si="2"/>
        <v>0.06037414965986394</v>
      </c>
      <c r="P4" s="62">
        <f t="shared" si="3"/>
        <v>0.017006802721088437</v>
      </c>
      <c r="Q4" s="63">
        <v>153219</v>
      </c>
      <c r="R4" s="63">
        <f t="shared" si="4"/>
        <v>2158.0140845070423</v>
      </c>
      <c r="S4" s="58">
        <v>102556</v>
      </c>
      <c r="T4" s="58">
        <f t="shared" si="5"/>
        <v>5127.8</v>
      </c>
      <c r="U4" s="60">
        <f t="shared" si="6"/>
        <v>0.057923625660003</v>
      </c>
      <c r="V4" s="62">
        <f t="shared" si="7"/>
        <v>0.024376925777136394</v>
      </c>
    </row>
    <row r="5" spans="1:22" ht="15">
      <c r="A5" s="1">
        <v>152000</v>
      </c>
      <c r="B5" s="12" t="s">
        <v>8</v>
      </c>
      <c r="C5" s="28">
        <v>147</v>
      </c>
      <c r="D5" s="23">
        <v>147</v>
      </c>
      <c r="E5" s="23">
        <v>147</v>
      </c>
      <c r="F5" s="6">
        <v>170248865</v>
      </c>
      <c r="G5" s="44">
        <v>7</v>
      </c>
      <c r="H5" s="44">
        <v>37</v>
      </c>
      <c r="I5" s="44">
        <v>37</v>
      </c>
      <c r="J5" s="45">
        <v>600</v>
      </c>
      <c r="K5" s="46">
        <f t="shared" si="0"/>
        <v>4200</v>
      </c>
      <c r="L5" s="52">
        <v>6</v>
      </c>
      <c r="M5" s="53">
        <v>500</v>
      </c>
      <c r="N5" s="54">
        <f t="shared" si="1"/>
        <v>3000</v>
      </c>
      <c r="O5" s="60">
        <f t="shared" si="2"/>
        <v>0.047619047619047616</v>
      </c>
      <c r="P5" s="62">
        <f t="shared" si="3"/>
        <v>0.04081632653061224</v>
      </c>
      <c r="Q5" s="63">
        <v>148000</v>
      </c>
      <c r="R5" s="63">
        <f t="shared" si="4"/>
        <v>21142.85714285714</v>
      </c>
      <c r="S5" s="58">
        <v>32000</v>
      </c>
      <c r="T5" s="58">
        <f t="shared" si="5"/>
        <v>5333.333333333333</v>
      </c>
      <c r="U5" s="60">
        <f t="shared" si="6"/>
        <v>0.02837837837837838</v>
      </c>
      <c r="V5" s="62">
        <f t="shared" si="7"/>
        <v>0.09375</v>
      </c>
    </row>
    <row r="6" spans="1:22" ht="15">
      <c r="A6" s="1">
        <v>171100</v>
      </c>
      <c r="B6" s="12" t="s">
        <v>8</v>
      </c>
      <c r="C6" s="28">
        <v>13</v>
      </c>
      <c r="D6" s="23">
        <v>13</v>
      </c>
      <c r="E6" s="23">
        <v>13</v>
      </c>
      <c r="F6" s="6">
        <v>20520510</v>
      </c>
      <c r="G6" s="44">
        <v>2</v>
      </c>
      <c r="H6" s="44">
        <v>4</v>
      </c>
      <c r="I6" s="44">
        <v>4</v>
      </c>
      <c r="J6" s="45">
        <v>600</v>
      </c>
      <c r="K6" s="46">
        <f t="shared" si="0"/>
        <v>1200</v>
      </c>
      <c r="L6" s="52">
        <v>1</v>
      </c>
      <c r="M6" s="53">
        <v>500</v>
      </c>
      <c r="N6" s="54">
        <f t="shared" si="1"/>
        <v>500</v>
      </c>
      <c r="O6" s="60">
        <f t="shared" si="2"/>
        <v>0.15384615384615385</v>
      </c>
      <c r="P6" s="62">
        <f t="shared" si="3"/>
        <v>0.07692307692307693</v>
      </c>
      <c r="Q6" s="63">
        <v>55000</v>
      </c>
      <c r="R6" s="63">
        <f t="shared" si="4"/>
        <v>27500</v>
      </c>
      <c r="S6" s="58">
        <v>16000</v>
      </c>
      <c r="T6" s="58">
        <f t="shared" si="5"/>
        <v>16000</v>
      </c>
      <c r="U6" s="60">
        <f t="shared" si="6"/>
        <v>0.02181818181818182</v>
      </c>
      <c r="V6" s="62">
        <f t="shared" si="7"/>
        <v>0.03125</v>
      </c>
    </row>
    <row r="7" spans="1:22" s="7" customFormat="1" ht="15">
      <c r="A7" s="69">
        <v>280000</v>
      </c>
      <c r="B7" s="13" t="s">
        <v>23</v>
      </c>
      <c r="C7" s="29">
        <v>942</v>
      </c>
      <c r="D7" s="27">
        <v>2</v>
      </c>
      <c r="E7" s="24">
        <v>944</v>
      </c>
      <c r="F7" s="31">
        <v>1690723940</v>
      </c>
      <c r="G7" s="47">
        <v>31</v>
      </c>
      <c r="H7" s="47">
        <v>115</v>
      </c>
      <c r="I7" s="47">
        <v>31</v>
      </c>
      <c r="J7" s="48">
        <v>200</v>
      </c>
      <c r="K7" s="46">
        <f t="shared" si="0"/>
        <v>6200</v>
      </c>
      <c r="L7" s="55">
        <v>10</v>
      </c>
      <c r="M7" s="56">
        <v>203.5</v>
      </c>
      <c r="N7" s="54">
        <f t="shared" si="1"/>
        <v>2035</v>
      </c>
      <c r="O7" s="60">
        <f t="shared" si="2"/>
        <v>0.03283898305084746</v>
      </c>
      <c r="P7" s="62">
        <f t="shared" si="3"/>
        <v>0.01059322033898305</v>
      </c>
      <c r="Q7" s="48">
        <v>4477</v>
      </c>
      <c r="R7" s="63">
        <f t="shared" si="4"/>
        <v>144.41935483870967</v>
      </c>
      <c r="S7" s="56">
        <v>2340</v>
      </c>
      <c r="T7" s="58">
        <f t="shared" si="5"/>
        <v>234</v>
      </c>
      <c r="U7" s="60">
        <f t="shared" si="6"/>
        <v>1.3848559303104757</v>
      </c>
      <c r="V7" s="62">
        <f t="shared" si="7"/>
        <v>0.8696581196581197</v>
      </c>
    </row>
    <row r="8" spans="1:22" ht="15">
      <c r="A8" s="1">
        <v>522000</v>
      </c>
      <c r="B8" s="12" t="s">
        <v>24</v>
      </c>
      <c r="C8" s="28">
        <v>14</v>
      </c>
      <c r="D8" s="23">
        <v>0</v>
      </c>
      <c r="E8" s="23">
        <v>14</v>
      </c>
      <c r="F8" s="6">
        <v>22907898</v>
      </c>
      <c r="G8" s="44">
        <v>1</v>
      </c>
      <c r="H8" s="44">
        <v>6</v>
      </c>
      <c r="I8" s="44">
        <v>4</v>
      </c>
      <c r="J8" s="45">
        <v>400</v>
      </c>
      <c r="K8" s="46">
        <f t="shared" si="0"/>
        <v>400</v>
      </c>
      <c r="L8" s="52">
        <v>0</v>
      </c>
      <c r="M8" s="53">
        <v>0</v>
      </c>
      <c r="N8" s="54">
        <f t="shared" si="1"/>
        <v>0</v>
      </c>
      <c r="O8" s="60">
        <f t="shared" si="2"/>
        <v>0.07142857142857142</v>
      </c>
      <c r="P8" s="62">
        <f t="shared" si="3"/>
        <v>0</v>
      </c>
      <c r="Q8" s="63">
        <v>553</v>
      </c>
      <c r="R8" s="63">
        <f t="shared" si="4"/>
        <v>553</v>
      </c>
      <c r="S8" s="58">
        <v>0</v>
      </c>
      <c r="T8" s="58">
        <v>0</v>
      </c>
      <c r="U8" s="60">
        <f t="shared" si="6"/>
        <v>0.7233273056057866</v>
      </c>
      <c r="V8" s="62">
        <v>0</v>
      </c>
    </row>
    <row r="9" spans="1:22" ht="15">
      <c r="A9" s="1">
        <v>450000</v>
      </c>
      <c r="B9" s="12" t="s">
        <v>25</v>
      </c>
      <c r="C9" s="28">
        <v>200</v>
      </c>
      <c r="D9" s="23">
        <v>0</v>
      </c>
      <c r="E9" s="23">
        <v>200</v>
      </c>
      <c r="F9" s="6">
        <v>520229778</v>
      </c>
      <c r="G9" s="44">
        <v>3</v>
      </c>
      <c r="H9" s="44">
        <v>9</v>
      </c>
      <c r="I9" s="44">
        <v>5</v>
      </c>
      <c r="J9" s="45">
        <v>200</v>
      </c>
      <c r="K9" s="46">
        <f t="shared" si="0"/>
        <v>600</v>
      </c>
      <c r="L9" s="52">
        <v>1</v>
      </c>
      <c r="M9" s="53">
        <v>100</v>
      </c>
      <c r="N9" s="54">
        <f t="shared" si="1"/>
        <v>100</v>
      </c>
      <c r="O9" s="60">
        <f t="shared" si="2"/>
        <v>0.015</v>
      </c>
      <c r="P9" s="62">
        <f t="shared" si="3"/>
        <v>0.005</v>
      </c>
      <c r="Q9" s="63">
        <v>38740</v>
      </c>
      <c r="R9" s="63">
        <f t="shared" si="4"/>
        <v>12913.333333333334</v>
      </c>
      <c r="S9" s="58">
        <v>13423</v>
      </c>
      <c r="T9" s="58">
        <f t="shared" si="5"/>
        <v>13423</v>
      </c>
      <c r="U9" s="60">
        <f t="shared" si="6"/>
        <v>0.015487867836861126</v>
      </c>
      <c r="V9" s="62">
        <f t="shared" si="7"/>
        <v>0.0074498994263577445</v>
      </c>
    </row>
    <row r="10" spans="1:22" s="8" customFormat="1" ht="15">
      <c r="A10" s="65">
        <v>255000</v>
      </c>
      <c r="B10" s="14" t="s">
        <v>9</v>
      </c>
      <c r="C10" s="30">
        <v>414</v>
      </c>
      <c r="D10" s="25">
        <v>17</v>
      </c>
      <c r="E10" s="25">
        <v>414</v>
      </c>
      <c r="F10" s="16">
        <v>935063000</v>
      </c>
      <c r="G10" s="44">
        <v>31</v>
      </c>
      <c r="H10" s="44">
        <v>84</v>
      </c>
      <c r="I10" s="44">
        <v>46</v>
      </c>
      <c r="J10" s="45">
        <v>400</v>
      </c>
      <c r="K10" s="46">
        <f t="shared" si="0"/>
        <v>12400</v>
      </c>
      <c r="L10" s="52">
        <v>14</v>
      </c>
      <c r="M10" s="53">
        <v>400</v>
      </c>
      <c r="N10" s="54">
        <f t="shared" si="1"/>
        <v>5600</v>
      </c>
      <c r="O10" s="60">
        <f t="shared" si="2"/>
        <v>0.0748792270531401</v>
      </c>
      <c r="P10" s="62">
        <f t="shared" si="3"/>
        <v>0.033816425120772944</v>
      </c>
      <c r="Q10" s="63">
        <v>296244</v>
      </c>
      <c r="R10" s="63">
        <f t="shared" si="4"/>
        <v>9556.258064516129</v>
      </c>
      <c r="S10" s="58">
        <v>142308</v>
      </c>
      <c r="T10" s="58">
        <f t="shared" si="5"/>
        <v>10164.857142857143</v>
      </c>
      <c r="U10" s="60">
        <f t="shared" si="6"/>
        <v>0.04185738782895181</v>
      </c>
      <c r="V10" s="62">
        <f t="shared" si="7"/>
        <v>0.039351266267532395</v>
      </c>
    </row>
    <row r="11" spans="1:22" ht="15">
      <c r="A11" s="66">
        <v>510000</v>
      </c>
      <c r="B11" s="12" t="s">
        <v>9</v>
      </c>
      <c r="C11" s="28">
        <v>6873</v>
      </c>
      <c r="D11" s="23">
        <v>111</v>
      </c>
      <c r="E11" s="23">
        <v>6908</v>
      </c>
      <c r="F11" s="6">
        <v>16213712580</v>
      </c>
      <c r="G11" s="44">
        <v>149</v>
      </c>
      <c r="H11" s="44">
        <v>634</v>
      </c>
      <c r="I11" s="44">
        <v>151</v>
      </c>
      <c r="J11" s="45">
        <v>314</v>
      </c>
      <c r="K11" s="46">
        <f t="shared" si="0"/>
        <v>46786</v>
      </c>
      <c r="L11" s="52">
        <v>276</v>
      </c>
      <c r="M11" s="53">
        <v>314</v>
      </c>
      <c r="N11" s="54">
        <f t="shared" si="1"/>
        <v>86664</v>
      </c>
      <c r="O11" s="60">
        <f t="shared" si="2"/>
        <v>0.021569195136074117</v>
      </c>
      <c r="P11" s="62">
        <f t="shared" si="3"/>
        <v>0.039953676896352056</v>
      </c>
      <c r="Q11" s="63">
        <v>1376754</v>
      </c>
      <c r="R11" s="63">
        <f t="shared" si="4"/>
        <v>9239.959731543624</v>
      </c>
      <c r="S11" s="58">
        <v>5667012</v>
      </c>
      <c r="T11" s="58">
        <f t="shared" si="5"/>
        <v>20532.652173913044</v>
      </c>
      <c r="U11" s="60">
        <f t="shared" si="6"/>
        <v>0.033982832081838873</v>
      </c>
      <c r="V11" s="62">
        <f t="shared" si="7"/>
        <v>0.015292715102773738</v>
      </c>
    </row>
    <row r="12" spans="1:22" ht="15">
      <c r="A12" s="1">
        <v>332000</v>
      </c>
      <c r="B12" s="12" t="s">
        <v>11</v>
      </c>
      <c r="C12" s="28">
        <v>5</v>
      </c>
      <c r="D12" s="23">
        <v>7</v>
      </c>
      <c r="E12" s="23">
        <v>12</v>
      </c>
      <c r="F12" s="6">
        <v>2785167</v>
      </c>
      <c r="G12" s="44">
        <v>2</v>
      </c>
      <c r="H12" s="44">
        <v>2</v>
      </c>
      <c r="I12" s="44">
        <v>1</v>
      </c>
      <c r="J12" s="45">
        <v>300</v>
      </c>
      <c r="K12" s="46">
        <f t="shared" si="0"/>
        <v>600</v>
      </c>
      <c r="L12" s="52">
        <v>1</v>
      </c>
      <c r="M12" s="53">
        <v>150</v>
      </c>
      <c r="N12" s="54">
        <f t="shared" si="1"/>
        <v>150</v>
      </c>
      <c r="O12" s="60">
        <f t="shared" si="2"/>
        <v>0.16666666666666666</v>
      </c>
      <c r="P12" s="62">
        <f t="shared" si="3"/>
        <v>0.08333333333333333</v>
      </c>
      <c r="Q12" s="63">
        <v>4860</v>
      </c>
      <c r="R12" s="63">
        <f t="shared" si="4"/>
        <v>2430</v>
      </c>
      <c r="S12" s="58">
        <v>2680</v>
      </c>
      <c r="T12" s="58">
        <f t="shared" si="5"/>
        <v>2680</v>
      </c>
      <c r="U12" s="60">
        <f t="shared" si="6"/>
        <v>0.12345679012345678</v>
      </c>
      <c r="V12" s="62">
        <f t="shared" si="7"/>
        <v>0.055970149253731345</v>
      </c>
    </row>
    <row r="13" spans="1:22" ht="15">
      <c r="A13" s="1">
        <v>422110</v>
      </c>
      <c r="B13" s="12" t="s">
        <v>10</v>
      </c>
      <c r="C13" s="28">
        <v>128</v>
      </c>
      <c r="D13" s="23">
        <v>10</v>
      </c>
      <c r="E13" s="23">
        <v>138</v>
      </c>
      <c r="F13" s="6">
        <v>168101027</v>
      </c>
      <c r="G13" s="44">
        <v>2</v>
      </c>
      <c r="H13" s="44">
        <v>10</v>
      </c>
      <c r="I13" s="44">
        <v>3</v>
      </c>
      <c r="J13" s="45">
        <v>400</v>
      </c>
      <c r="K13" s="46">
        <f t="shared" si="0"/>
        <v>800</v>
      </c>
      <c r="L13" s="52">
        <v>7</v>
      </c>
      <c r="M13" s="53">
        <v>200</v>
      </c>
      <c r="N13" s="54">
        <f t="shared" si="1"/>
        <v>1400</v>
      </c>
      <c r="O13" s="60">
        <f t="shared" si="2"/>
        <v>0.014492753623188406</v>
      </c>
      <c r="P13" s="62">
        <f t="shared" si="3"/>
        <v>0.050724637681159424</v>
      </c>
      <c r="Q13" s="63">
        <v>12750</v>
      </c>
      <c r="R13" s="63">
        <f t="shared" si="4"/>
        <v>6375</v>
      </c>
      <c r="S13" s="58">
        <v>44360</v>
      </c>
      <c r="T13" s="58">
        <f t="shared" si="5"/>
        <v>6337.142857142857</v>
      </c>
      <c r="U13" s="60">
        <f t="shared" si="6"/>
        <v>0.06274509803921569</v>
      </c>
      <c r="V13" s="62">
        <f t="shared" si="7"/>
        <v>0.031559963931469794</v>
      </c>
    </row>
    <row r="14" spans="1:22" ht="15">
      <c r="A14" s="67">
        <v>254000</v>
      </c>
      <c r="B14" s="12" t="s">
        <v>13</v>
      </c>
      <c r="C14" s="28">
        <v>1720</v>
      </c>
      <c r="D14" s="23">
        <v>30</v>
      </c>
      <c r="E14" s="23">
        <v>1750</v>
      </c>
      <c r="F14" s="16">
        <v>4097551000</v>
      </c>
      <c r="G14" s="44">
        <v>15</v>
      </c>
      <c r="H14" s="44">
        <v>72</v>
      </c>
      <c r="I14" s="44">
        <v>20</v>
      </c>
      <c r="J14" s="45">
        <v>300</v>
      </c>
      <c r="K14" s="46">
        <f t="shared" si="0"/>
        <v>4500</v>
      </c>
      <c r="L14" s="52">
        <v>11</v>
      </c>
      <c r="M14" s="53">
        <v>300</v>
      </c>
      <c r="N14" s="54">
        <f t="shared" si="1"/>
        <v>3300</v>
      </c>
      <c r="O14" s="60">
        <f t="shared" si="2"/>
        <v>0.008571428571428572</v>
      </c>
      <c r="P14" s="62">
        <f t="shared" si="3"/>
        <v>0.006285714285714286</v>
      </c>
      <c r="Q14" s="63">
        <v>120756</v>
      </c>
      <c r="R14" s="63">
        <f t="shared" si="4"/>
        <v>8050.4</v>
      </c>
      <c r="S14" s="58">
        <v>101164</v>
      </c>
      <c r="T14" s="58">
        <f t="shared" si="5"/>
        <v>9196.727272727272</v>
      </c>
      <c r="U14" s="60">
        <f t="shared" si="6"/>
        <v>0.03726522905694127</v>
      </c>
      <c r="V14" s="62">
        <f t="shared" si="7"/>
        <v>0.032620299711359775</v>
      </c>
    </row>
    <row r="15" spans="1:22" ht="13.5" customHeight="1">
      <c r="A15" s="1">
        <v>692000</v>
      </c>
      <c r="B15" s="12" t="s">
        <v>14</v>
      </c>
      <c r="C15" s="28">
        <v>4</v>
      </c>
      <c r="D15" s="23">
        <v>0</v>
      </c>
      <c r="E15" s="23">
        <v>4</v>
      </c>
      <c r="F15" s="6">
        <v>864635</v>
      </c>
      <c r="G15" s="44">
        <v>1</v>
      </c>
      <c r="H15" s="44">
        <v>10</v>
      </c>
      <c r="I15" s="44">
        <v>3</v>
      </c>
      <c r="J15" s="45">
        <v>655</v>
      </c>
      <c r="K15" s="46">
        <f t="shared" si="0"/>
        <v>655</v>
      </c>
      <c r="L15" s="52">
        <v>0</v>
      </c>
      <c r="M15" s="53">
        <v>0</v>
      </c>
      <c r="N15" s="54">
        <f t="shared" si="1"/>
        <v>0</v>
      </c>
      <c r="O15" s="60">
        <f t="shared" si="2"/>
        <v>0.25</v>
      </c>
      <c r="P15" s="62">
        <f t="shared" si="3"/>
        <v>0</v>
      </c>
      <c r="Q15" s="63">
        <v>3387</v>
      </c>
      <c r="R15" s="63">
        <f t="shared" si="4"/>
        <v>3387</v>
      </c>
      <c r="S15" s="58">
        <v>0</v>
      </c>
      <c r="T15" s="58">
        <v>0</v>
      </c>
      <c r="U15" s="60">
        <f t="shared" si="6"/>
        <v>0.19338647770888692</v>
      </c>
      <c r="V15" s="62">
        <v>0</v>
      </c>
    </row>
    <row r="16" spans="1:22" s="9" customFormat="1" ht="15">
      <c r="A16" s="1">
        <v>421100</v>
      </c>
      <c r="B16" s="12" t="s">
        <v>8</v>
      </c>
      <c r="C16" s="28">
        <v>71</v>
      </c>
      <c r="D16" s="23">
        <v>2</v>
      </c>
      <c r="E16" s="23">
        <v>73</v>
      </c>
      <c r="F16" s="6">
        <v>234652592</v>
      </c>
      <c r="G16" s="44">
        <v>1</v>
      </c>
      <c r="H16" s="44">
        <v>1</v>
      </c>
      <c r="I16" s="44">
        <v>1</v>
      </c>
      <c r="J16" s="45">
        <v>300</v>
      </c>
      <c r="K16" s="46">
        <f t="shared" si="0"/>
        <v>300</v>
      </c>
      <c r="L16" s="52">
        <v>0</v>
      </c>
      <c r="M16" s="53">
        <v>0</v>
      </c>
      <c r="N16" s="54">
        <f t="shared" si="1"/>
        <v>0</v>
      </c>
      <c r="O16" s="60">
        <f t="shared" si="2"/>
        <v>0.0136986301369863</v>
      </c>
      <c r="P16" s="62">
        <f t="shared" si="3"/>
        <v>0</v>
      </c>
      <c r="Q16" s="63">
        <v>5600</v>
      </c>
      <c r="R16" s="63">
        <f t="shared" si="4"/>
        <v>5600</v>
      </c>
      <c r="S16" s="58">
        <v>0</v>
      </c>
      <c r="T16" s="58">
        <v>0</v>
      </c>
      <c r="U16" s="60">
        <f t="shared" si="6"/>
        <v>0.05357142857142857</v>
      </c>
      <c r="V16" s="62">
        <v>0</v>
      </c>
    </row>
    <row r="17" spans="1:22" ht="15">
      <c r="A17" s="1">
        <v>251100</v>
      </c>
      <c r="B17" s="12" t="s">
        <v>15</v>
      </c>
      <c r="C17" s="28">
        <v>204</v>
      </c>
      <c r="D17" s="23">
        <v>43</v>
      </c>
      <c r="E17" s="23">
        <v>247</v>
      </c>
      <c r="F17" s="6">
        <v>1788149000</v>
      </c>
      <c r="G17" s="44">
        <v>7</v>
      </c>
      <c r="H17" s="44">
        <v>11</v>
      </c>
      <c r="I17" s="44">
        <v>11</v>
      </c>
      <c r="J17" s="45">
        <v>200</v>
      </c>
      <c r="K17" s="46">
        <f t="shared" si="0"/>
        <v>1400</v>
      </c>
      <c r="L17" s="52">
        <v>4</v>
      </c>
      <c r="M17" s="53">
        <v>150</v>
      </c>
      <c r="N17" s="54">
        <f t="shared" si="1"/>
        <v>600</v>
      </c>
      <c r="O17" s="60">
        <f t="shared" si="2"/>
        <v>0.02834008097165992</v>
      </c>
      <c r="P17" s="62">
        <f t="shared" si="3"/>
        <v>0.016194331983805668</v>
      </c>
      <c r="Q17" s="63">
        <v>50000</v>
      </c>
      <c r="R17" s="63">
        <f t="shared" si="4"/>
        <v>7142.857142857143</v>
      </c>
      <c r="S17" s="58">
        <v>52300</v>
      </c>
      <c r="T17" s="58">
        <f t="shared" si="5"/>
        <v>13075</v>
      </c>
      <c r="U17" s="60">
        <f t="shared" si="6"/>
        <v>0.028</v>
      </c>
      <c r="V17" s="62">
        <f t="shared" si="7"/>
        <v>0.011472275334608031</v>
      </c>
    </row>
    <row r="18" spans="1:22" ht="15">
      <c r="A18" s="1">
        <v>271000</v>
      </c>
      <c r="B18" s="12" t="s">
        <v>16</v>
      </c>
      <c r="C18" s="28">
        <v>107</v>
      </c>
      <c r="D18" s="23">
        <v>0</v>
      </c>
      <c r="E18" s="23">
        <v>107</v>
      </c>
      <c r="F18" s="6">
        <v>235494000</v>
      </c>
      <c r="G18" s="44">
        <v>1</v>
      </c>
      <c r="H18" s="44">
        <v>1</v>
      </c>
      <c r="I18" s="44">
        <v>1</v>
      </c>
      <c r="J18" s="45">
        <v>800</v>
      </c>
      <c r="K18" s="46">
        <f t="shared" si="0"/>
        <v>800</v>
      </c>
      <c r="L18" s="57">
        <v>0</v>
      </c>
      <c r="M18" s="58">
        <v>0</v>
      </c>
      <c r="N18" s="54">
        <f t="shared" si="1"/>
        <v>0</v>
      </c>
      <c r="O18" s="60">
        <f t="shared" si="2"/>
        <v>0.009345794392523364</v>
      </c>
      <c r="P18" s="62">
        <f t="shared" si="3"/>
        <v>0</v>
      </c>
      <c r="Q18" s="63">
        <v>7150</v>
      </c>
      <c r="R18" s="63">
        <f t="shared" si="4"/>
        <v>7150</v>
      </c>
      <c r="S18" s="58">
        <v>0</v>
      </c>
      <c r="T18" s="58">
        <v>0</v>
      </c>
      <c r="U18" s="60">
        <f t="shared" si="6"/>
        <v>0.11188811188811189</v>
      </c>
      <c r="V18" s="62">
        <v>0</v>
      </c>
    </row>
    <row r="19" spans="1:22" ht="15">
      <c r="A19" s="1">
        <v>107100</v>
      </c>
      <c r="B19" s="12" t="s">
        <v>17</v>
      </c>
      <c r="C19" s="28">
        <v>13</v>
      </c>
      <c r="D19" s="23">
        <v>3</v>
      </c>
      <c r="E19" s="23">
        <v>16</v>
      </c>
      <c r="F19" s="6">
        <v>9789850</v>
      </c>
      <c r="G19" s="44">
        <v>2</v>
      </c>
      <c r="H19" s="44">
        <v>6</v>
      </c>
      <c r="I19" s="44">
        <v>3</v>
      </c>
      <c r="J19" s="45">
        <v>150</v>
      </c>
      <c r="K19" s="46">
        <f t="shared" si="0"/>
        <v>300</v>
      </c>
      <c r="L19" s="52">
        <v>1</v>
      </c>
      <c r="M19" s="53">
        <v>120</v>
      </c>
      <c r="N19" s="54">
        <f t="shared" si="1"/>
        <v>120</v>
      </c>
      <c r="O19" s="60">
        <f t="shared" si="2"/>
        <v>0.125</v>
      </c>
      <c r="P19" s="62">
        <f t="shared" si="3"/>
        <v>0.0625</v>
      </c>
      <c r="Q19" s="63">
        <v>37830</v>
      </c>
      <c r="R19" s="63">
        <f t="shared" si="4"/>
        <v>18915</v>
      </c>
      <c r="S19" s="58">
        <v>12651</v>
      </c>
      <c r="T19" s="58">
        <f t="shared" si="5"/>
        <v>12651</v>
      </c>
      <c r="U19" s="60">
        <f t="shared" si="6"/>
        <v>0.007930214115781126</v>
      </c>
      <c r="V19" s="62">
        <f t="shared" si="7"/>
        <v>0.009485416172634575</v>
      </c>
    </row>
    <row r="20" spans="1:22" ht="13.5" customHeight="1">
      <c r="A20" s="1">
        <v>162100</v>
      </c>
      <c r="B20" s="12" t="s">
        <v>8</v>
      </c>
      <c r="C20" s="28">
        <v>46</v>
      </c>
      <c r="D20" s="23">
        <v>5</v>
      </c>
      <c r="E20" s="23">
        <v>51</v>
      </c>
      <c r="F20" s="6">
        <v>35868000</v>
      </c>
      <c r="G20" s="44">
        <v>1</v>
      </c>
      <c r="H20" s="44">
        <v>6</v>
      </c>
      <c r="I20" s="44">
        <v>1</v>
      </c>
      <c r="J20" s="45">
        <v>150</v>
      </c>
      <c r="K20" s="46">
        <f t="shared" si="0"/>
        <v>150</v>
      </c>
      <c r="L20" s="52">
        <v>1</v>
      </c>
      <c r="M20" s="53">
        <v>100</v>
      </c>
      <c r="N20" s="54">
        <f t="shared" si="1"/>
        <v>100</v>
      </c>
      <c r="O20" s="60">
        <f t="shared" si="2"/>
        <v>0.0196078431372549</v>
      </c>
      <c r="P20" s="62">
        <f t="shared" si="3"/>
        <v>0.0196078431372549</v>
      </c>
      <c r="Q20" s="63">
        <v>13560</v>
      </c>
      <c r="R20" s="63">
        <f t="shared" si="4"/>
        <v>13560</v>
      </c>
      <c r="S20" s="58">
        <v>5022</v>
      </c>
      <c r="T20" s="58">
        <f t="shared" si="5"/>
        <v>5022</v>
      </c>
      <c r="U20" s="60">
        <f t="shared" si="6"/>
        <v>0.011061946902654867</v>
      </c>
      <c r="V20" s="62">
        <f t="shared" si="7"/>
        <v>0.019912385503783353</v>
      </c>
    </row>
    <row r="21" spans="1:22" ht="15">
      <c r="A21" s="1">
        <v>361000</v>
      </c>
      <c r="B21" s="12" t="s">
        <v>16</v>
      </c>
      <c r="C21" s="28">
        <v>11</v>
      </c>
      <c r="D21" s="23">
        <v>0</v>
      </c>
      <c r="E21" s="23">
        <v>9</v>
      </c>
      <c r="F21" s="6">
        <v>24000000</v>
      </c>
      <c r="G21" s="44">
        <v>0</v>
      </c>
      <c r="H21" s="44">
        <v>0</v>
      </c>
      <c r="I21" s="44">
        <v>0</v>
      </c>
      <c r="J21" s="45">
        <v>0</v>
      </c>
      <c r="K21" s="46">
        <f t="shared" si="0"/>
        <v>0</v>
      </c>
      <c r="L21" s="52">
        <v>1</v>
      </c>
      <c r="M21" s="53">
        <v>100</v>
      </c>
      <c r="N21" s="54">
        <f t="shared" si="1"/>
        <v>100</v>
      </c>
      <c r="O21" s="60">
        <f t="shared" si="2"/>
        <v>0</v>
      </c>
      <c r="P21" s="62">
        <f t="shared" si="3"/>
        <v>0.1111111111111111</v>
      </c>
      <c r="Q21" s="63">
        <v>0</v>
      </c>
      <c r="R21" s="63">
        <v>0</v>
      </c>
      <c r="S21" s="58">
        <v>1300</v>
      </c>
      <c r="T21" s="58">
        <f t="shared" si="5"/>
        <v>1300</v>
      </c>
      <c r="U21" s="60">
        <v>0</v>
      </c>
      <c r="V21" s="62">
        <f t="shared" si="7"/>
        <v>0.07692307692307693</v>
      </c>
    </row>
    <row r="22" spans="1:22" ht="15">
      <c r="A22" s="1">
        <v>289500</v>
      </c>
      <c r="B22" s="12" t="s">
        <v>12</v>
      </c>
      <c r="C22" s="28">
        <v>100</v>
      </c>
      <c r="D22" s="23">
        <v>4</v>
      </c>
      <c r="E22" s="23">
        <v>100</v>
      </c>
      <c r="F22" s="6">
        <v>123176272</v>
      </c>
      <c r="G22" s="44">
        <v>1</v>
      </c>
      <c r="H22" s="44">
        <v>1</v>
      </c>
      <c r="I22" s="44">
        <v>1</v>
      </c>
      <c r="J22" s="45">
        <v>500</v>
      </c>
      <c r="K22" s="46">
        <f t="shared" si="0"/>
        <v>500</v>
      </c>
      <c r="L22" s="52">
        <v>0</v>
      </c>
      <c r="M22" s="53">
        <v>0</v>
      </c>
      <c r="N22" s="54">
        <f t="shared" si="1"/>
        <v>0</v>
      </c>
      <c r="O22" s="60">
        <f t="shared" si="2"/>
        <v>0.01</v>
      </c>
      <c r="P22" s="62">
        <f t="shared" si="3"/>
        <v>0</v>
      </c>
      <c r="Q22" s="63">
        <v>5355</v>
      </c>
      <c r="R22" s="63">
        <f t="shared" si="4"/>
        <v>5355</v>
      </c>
      <c r="S22" s="58">
        <v>0</v>
      </c>
      <c r="T22" s="58">
        <v>0</v>
      </c>
      <c r="U22" s="60">
        <f t="shared" si="6"/>
        <v>0.09337068160597572</v>
      </c>
      <c r="V22" s="62">
        <v>0</v>
      </c>
    </row>
    <row r="23" spans="1:22" s="10" customFormat="1" ht="15">
      <c r="A23" s="1">
        <v>152010</v>
      </c>
      <c r="B23" s="12" t="s">
        <v>8</v>
      </c>
      <c r="C23" s="28">
        <v>41</v>
      </c>
      <c r="D23" s="23">
        <v>1</v>
      </c>
      <c r="E23" s="23">
        <v>42</v>
      </c>
      <c r="F23" s="6">
        <v>94163096</v>
      </c>
      <c r="G23" s="44">
        <v>2</v>
      </c>
      <c r="H23" s="44">
        <v>2</v>
      </c>
      <c r="I23" s="44">
        <v>2</v>
      </c>
      <c r="J23" s="45">
        <v>350</v>
      </c>
      <c r="K23" s="46">
        <f t="shared" si="0"/>
        <v>700</v>
      </c>
      <c r="L23" s="52">
        <v>1</v>
      </c>
      <c r="M23" s="53">
        <v>200</v>
      </c>
      <c r="N23" s="54">
        <f t="shared" si="1"/>
        <v>200</v>
      </c>
      <c r="O23" s="60">
        <f t="shared" si="2"/>
        <v>0.047619047619047616</v>
      </c>
      <c r="P23" s="62">
        <f t="shared" si="3"/>
        <v>0.023809523809523808</v>
      </c>
      <c r="Q23" s="63">
        <v>2859</v>
      </c>
      <c r="R23" s="63">
        <f t="shared" si="4"/>
        <v>1429.5</v>
      </c>
      <c r="S23" s="58">
        <v>2058</v>
      </c>
      <c r="T23" s="58">
        <f t="shared" si="5"/>
        <v>2058</v>
      </c>
      <c r="U23" s="60">
        <f t="shared" si="6"/>
        <v>0.24484085344526058</v>
      </c>
      <c r="V23" s="62">
        <f t="shared" si="7"/>
        <v>0.09718172983479106</v>
      </c>
    </row>
    <row r="24" spans="1:22" s="10" customFormat="1" ht="15">
      <c r="A24" s="68">
        <v>477400</v>
      </c>
      <c r="B24" s="12" t="s">
        <v>8</v>
      </c>
      <c r="C24" s="28">
        <v>68</v>
      </c>
      <c r="D24" s="23">
        <v>5</v>
      </c>
      <c r="E24" s="23">
        <v>73</v>
      </c>
      <c r="F24" s="6">
        <v>9320000</v>
      </c>
      <c r="G24" s="44">
        <v>5</v>
      </c>
      <c r="H24" s="44">
        <v>5</v>
      </c>
      <c r="I24" s="44">
        <v>5</v>
      </c>
      <c r="J24" s="45">
        <v>180</v>
      </c>
      <c r="K24" s="46">
        <f t="shared" si="0"/>
        <v>900</v>
      </c>
      <c r="L24" s="52">
        <v>4</v>
      </c>
      <c r="M24" s="53">
        <v>90</v>
      </c>
      <c r="N24" s="54">
        <f t="shared" si="1"/>
        <v>360</v>
      </c>
      <c r="O24" s="60">
        <f t="shared" si="2"/>
        <v>0.0684931506849315</v>
      </c>
      <c r="P24" s="62">
        <f t="shared" si="3"/>
        <v>0.0547945205479452</v>
      </c>
      <c r="Q24" s="63">
        <v>26485</v>
      </c>
      <c r="R24" s="63">
        <f t="shared" si="4"/>
        <v>5297</v>
      </c>
      <c r="S24" s="58">
        <v>42570</v>
      </c>
      <c r="T24" s="58">
        <f t="shared" si="5"/>
        <v>10642.5</v>
      </c>
      <c r="U24" s="60">
        <f t="shared" si="6"/>
        <v>0.03398149896167642</v>
      </c>
      <c r="V24" s="62">
        <f t="shared" si="7"/>
        <v>0.008456659619450317</v>
      </c>
    </row>
    <row r="25" spans="2:22" s="19" customFormat="1" ht="15">
      <c r="B25" s="17" t="s">
        <v>18</v>
      </c>
      <c r="C25" s="26">
        <f>SUM(C2:C24)</f>
        <v>14478</v>
      </c>
      <c r="D25" s="26">
        <f>SUM(D2:D24)</f>
        <v>466</v>
      </c>
      <c r="E25" s="26">
        <f>SUM(E2:E24)</f>
        <v>14697</v>
      </c>
      <c r="F25" s="20">
        <f>SUM(F2:F24)</f>
        <v>29864980966.97</v>
      </c>
      <c r="G25" s="18">
        <f>SUM(G2:G24)</f>
        <v>371</v>
      </c>
      <c r="H25" s="18">
        <f>SUM(H2:H24)</f>
        <v>1612</v>
      </c>
      <c r="I25" s="18">
        <f>SUM(I2:I24)</f>
        <v>478</v>
      </c>
      <c r="J25" s="20">
        <f>SUM(J2:J24)</f>
        <v>7916</v>
      </c>
      <c r="K25" s="33">
        <f>SUM(K2:K24)</f>
        <v>109786</v>
      </c>
      <c r="L25" s="18">
        <f>SUM(L2:L24)</f>
        <v>394</v>
      </c>
      <c r="M25" s="20">
        <f>SUM(M2:M24)</f>
        <v>4144.5</v>
      </c>
      <c r="N25" s="33">
        <f>SUM(N2:N24)</f>
        <v>121205</v>
      </c>
      <c r="O25" s="21">
        <f>SUM(O2:O24)</f>
        <v>1.2609015566890631</v>
      </c>
      <c r="P25" s="21">
        <f>SUM(P2:P24)</f>
        <v>0.6956206334882175</v>
      </c>
      <c r="Q25" s="35">
        <f>SUM(Q2:Q24)</f>
        <v>2514377</v>
      </c>
      <c r="R25" s="35">
        <f>SUM(R2:R24)</f>
        <v>179518.1131401674</v>
      </c>
      <c r="S25" s="35">
        <f>SUM(S2:S24)</f>
        <v>6487271</v>
      </c>
      <c r="T25" s="35">
        <f>SUM(T2:T24)</f>
        <v>147680.11992283078</v>
      </c>
      <c r="U25" s="21">
        <f>SUM(U2:U24)</f>
        <v>3.469187076116056</v>
      </c>
      <c r="V25" s="21">
        <f>SUM(V2:V24)</f>
        <v>1.5083102513352709</v>
      </c>
    </row>
    <row r="26" spans="2:22" s="19" customFormat="1" ht="15">
      <c r="B26" s="17" t="s">
        <v>19</v>
      </c>
      <c r="C26" s="26">
        <f aca="true" t="shared" si="8" ref="C26:V26">C25/23</f>
        <v>629.4782608695652</v>
      </c>
      <c r="D26" s="26">
        <f t="shared" si="8"/>
        <v>20.26086956521739</v>
      </c>
      <c r="E26" s="26">
        <f t="shared" si="8"/>
        <v>639</v>
      </c>
      <c r="F26" s="20">
        <f t="shared" si="8"/>
        <v>1298477433.3465219</v>
      </c>
      <c r="G26" s="18">
        <f t="shared" si="8"/>
        <v>16.130434782608695</v>
      </c>
      <c r="H26" s="18">
        <f t="shared" si="8"/>
        <v>70.08695652173913</v>
      </c>
      <c r="I26" s="18">
        <f t="shared" si="8"/>
        <v>20.782608695652176</v>
      </c>
      <c r="J26" s="20">
        <f t="shared" si="8"/>
        <v>344.17391304347825</v>
      </c>
      <c r="K26" s="33">
        <f t="shared" si="8"/>
        <v>4773.304347826087</v>
      </c>
      <c r="L26" s="18">
        <f t="shared" si="8"/>
        <v>17.130434782608695</v>
      </c>
      <c r="M26" s="20">
        <f t="shared" si="8"/>
        <v>180.19565217391303</v>
      </c>
      <c r="N26" s="33">
        <f t="shared" si="8"/>
        <v>5269.782608695652</v>
      </c>
      <c r="O26" s="21">
        <f t="shared" si="8"/>
        <v>0.054821806812567965</v>
      </c>
      <c r="P26" s="21">
        <f t="shared" si="8"/>
        <v>0.030244375369052934</v>
      </c>
      <c r="Q26" s="35">
        <f t="shared" si="8"/>
        <v>109320.73913043478</v>
      </c>
      <c r="R26" s="35">
        <f t="shared" si="8"/>
        <v>7805.135353920322</v>
      </c>
      <c r="S26" s="35">
        <f t="shared" si="8"/>
        <v>282055.26086956525</v>
      </c>
      <c r="T26" s="35">
        <f t="shared" si="8"/>
        <v>6420.874779253512</v>
      </c>
      <c r="U26" s="21">
        <f t="shared" si="8"/>
        <v>0.15083422070069807</v>
      </c>
      <c r="V26" s="21">
        <f t="shared" si="8"/>
        <v>0.06557870657979438</v>
      </c>
    </row>
    <row r="27" spans="2:22" s="19" customFormat="1" ht="15">
      <c r="B27" s="17" t="s">
        <v>20</v>
      </c>
      <c r="C27" s="26"/>
      <c r="D27" s="26">
        <f>D25/18</f>
        <v>25.88888888888889</v>
      </c>
      <c r="E27" s="26"/>
      <c r="F27" s="20"/>
      <c r="G27" s="18">
        <f>G25/22</f>
        <v>16.863636363636363</v>
      </c>
      <c r="H27" s="18">
        <f>H25/22</f>
        <v>73.27272727272727</v>
      </c>
      <c r="I27" s="18">
        <f>I25/22</f>
        <v>21.727272727272727</v>
      </c>
      <c r="J27" s="37">
        <f>J25/22</f>
        <v>359.8181818181818</v>
      </c>
      <c r="K27" s="36">
        <f>K25/22</f>
        <v>4990.272727272727</v>
      </c>
      <c r="L27" s="18">
        <f>L25/18</f>
        <v>21.88888888888889</v>
      </c>
      <c r="M27" s="37">
        <f>M25/18</f>
        <v>230.25</v>
      </c>
      <c r="N27" s="36">
        <f>N25/18</f>
        <v>6733.611111111111</v>
      </c>
      <c r="O27" s="21">
        <f>O25/22</f>
        <v>0.05731370712223014</v>
      </c>
      <c r="P27" s="21">
        <f>P25/18</f>
        <v>0.03864559074934541</v>
      </c>
      <c r="Q27" s="40">
        <f>Q25/22</f>
        <v>114289.86363636363</v>
      </c>
      <c r="R27" s="40">
        <f>R25/22</f>
        <v>8159.914233643973</v>
      </c>
      <c r="S27" s="40">
        <f>S25/18</f>
        <v>360403.94444444444</v>
      </c>
      <c r="T27" s="40">
        <f>T25/18</f>
        <v>8204.451106823932</v>
      </c>
      <c r="U27" s="21">
        <f>U25/22</f>
        <v>0.1576903216416389</v>
      </c>
      <c r="V27" s="21">
        <f>V25/18</f>
        <v>0.0837950139630706</v>
      </c>
    </row>
    <row r="28" spans="1:22" ht="15">
      <c r="A28" s="10"/>
      <c r="B28" s="38" t="s">
        <v>21</v>
      </c>
      <c r="E28" s="23"/>
      <c r="F28" s="6"/>
      <c r="I28" s="1"/>
      <c r="J28" s="37">
        <f>K25/G25</f>
        <v>295.9191374663073</v>
      </c>
      <c r="K28" s="34"/>
      <c r="L28" s="1"/>
      <c r="M28" s="37">
        <f>N25/L25</f>
        <v>307.6269035532995</v>
      </c>
      <c r="N28" s="34"/>
      <c r="O28" s="39">
        <f>G25/E25</f>
        <v>0.02524324692114037</v>
      </c>
      <c r="P28" s="39">
        <f>L25/E25</f>
        <v>0.026808192148057425</v>
      </c>
      <c r="T28" s="32"/>
      <c r="U28" s="39">
        <f>K25/Q25</f>
        <v>0.04366330108810254</v>
      </c>
      <c r="V28" s="39">
        <f>N25/S25</f>
        <v>0.01868351114050885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  <ignoredErrors>
    <ignoredError sqref="P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Christian1</dc:creator>
  <cp:keywords/>
  <dc:description/>
  <cp:lastModifiedBy>Tomáš Marek</cp:lastModifiedBy>
  <dcterms:created xsi:type="dcterms:W3CDTF">2018-06-25T07:16:05Z</dcterms:created>
  <dcterms:modified xsi:type="dcterms:W3CDTF">2019-09-09T11:27:34Z</dcterms:modified>
  <cp:category/>
  <cp:version/>
  <cp:contentType/>
  <cp:contentStatus/>
</cp:coreProperties>
</file>